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grywanie\P-BV\"/>
    </mc:Choice>
  </mc:AlternateContent>
  <xr:revisionPtr revIDLastSave="0" documentId="13_ncr:1_{A125CF31-86BD-434E-86FF-1D6E9C3BA640}" xr6:coauthVersionLast="43" xr6:coauthVersionMax="43" xr10:uidLastSave="{00000000-0000-0000-0000-000000000000}"/>
  <bookViews>
    <workbookView xWindow="-120" yWindow="-120" windowWidth="29040" windowHeight="17640" activeTab="2" xr2:uid="{277EBB2E-3FC0-4479-8E58-D54E02160ABB}"/>
  </bookViews>
  <sheets>
    <sheet name="Rzis" sheetId="1" r:id="rId1"/>
    <sheet name="bilans" sheetId="2" r:id="rId2"/>
    <sheet name="P-BV" sheetId="3" r:id="rId3"/>
    <sheet name="Kap + Cena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5" l="1"/>
  <c r="C8" i="5" s="1"/>
  <c r="D7" i="5"/>
  <c r="D8" i="5" s="1"/>
  <c r="E7" i="5"/>
  <c r="E8" i="5" s="1"/>
  <c r="F7" i="5"/>
  <c r="F8" i="5" s="1"/>
  <c r="G7" i="5"/>
  <c r="G8" i="5" s="1"/>
  <c r="H7" i="5"/>
  <c r="H8" i="5" s="1"/>
  <c r="B7" i="5"/>
  <c r="B8" i="5" s="1"/>
  <c r="B5" i="3" l="1"/>
  <c r="B6" i="3"/>
  <c r="B2" i="3"/>
  <c r="B3" i="3"/>
  <c r="B4" i="3"/>
  <c r="G6" i="3"/>
  <c r="G2" i="3"/>
  <c r="G5" i="3"/>
  <c r="G3" i="3"/>
  <c r="G4" i="3"/>
  <c r="F2" i="3"/>
  <c r="F6" i="3"/>
  <c r="F4" i="3"/>
  <c r="F5" i="3"/>
  <c r="F3" i="3"/>
  <c r="H6" i="3"/>
  <c r="H3" i="3"/>
  <c r="H2" i="3"/>
  <c r="H5" i="3"/>
  <c r="H4" i="3"/>
  <c r="E2" i="3"/>
  <c r="E6" i="3"/>
  <c r="E4" i="3"/>
  <c r="E5" i="3"/>
  <c r="E3" i="3"/>
  <c r="D2" i="3"/>
  <c r="D4" i="3"/>
  <c r="D5" i="3"/>
  <c r="D6" i="3"/>
  <c r="D3" i="3"/>
  <c r="C6" i="3"/>
  <c r="C4" i="3"/>
  <c r="C5" i="3"/>
  <c r="C2" i="3"/>
  <c r="C3" i="3"/>
</calcChain>
</file>

<file path=xl/sharedStrings.xml><?xml version="1.0" encoding="utf-8"?>
<sst xmlns="http://schemas.openxmlformats.org/spreadsheetml/2006/main" count="72" uniqueCount="61">
  <si>
    <t>Techniczny koszt wytworzenia produkcji sprzedanej</t>
  </si>
  <si>
    <t>Koszty sprzedaży</t>
  </si>
  <si>
    <t>Koszty ogólnego zarządu</t>
  </si>
  <si>
    <t>Zysk ze sprzedaży</t>
  </si>
  <si>
    <t>Pozostałe przychody operacyjne</t>
  </si>
  <si>
    <t>Pozostałe koszty operacyjne</t>
  </si>
  <si>
    <t>Zysk operacyjny (EBIT)</t>
  </si>
  <si>
    <t>Przychody finansowe</t>
  </si>
  <si>
    <t>Koszty finansowe</t>
  </si>
  <si>
    <t>Pozostałe przychody (koszty)</t>
  </si>
  <si>
    <t>Zysk z działalności gospodarczej</t>
  </si>
  <si>
    <t>Wynik zdarzeń nadzwyczajnych</t>
  </si>
  <si>
    <t>Zysk przed opodatkowaniem</t>
  </si>
  <si>
    <t>Zysk (strata) netto z działalności zaniechanej</t>
  </si>
  <si>
    <t>Zysk netto</t>
  </si>
  <si>
    <t>Zysk netto akcjonariuszy jednostki dominującej</t>
  </si>
  <si>
    <t>Przychody ze sprzedaży</t>
  </si>
  <si>
    <t>Data</t>
  </si>
  <si>
    <t>Aktywa trwałe</t>
  </si>
  <si>
    <t>Wartości niematerialne i prawne</t>
  </si>
  <si>
    <t>Rzeczowe składniki majątku trwałego</t>
  </si>
  <si>
    <t>Należności długoterminowe</t>
  </si>
  <si>
    <t>Inwestycje długoterminowe</t>
  </si>
  <si>
    <t>Pozostałe aktywa trwałe</t>
  </si>
  <si>
    <t>Aktywa obrotowe</t>
  </si>
  <si>
    <t>Zapasy</t>
  </si>
  <si>
    <t>Należności krótkoterminowe</t>
  </si>
  <si>
    <t>Inwestycje krótkoterminowe</t>
  </si>
  <si>
    <t>Środki pieniężne i inne aktywa pieniężne</t>
  </si>
  <si>
    <t>Pozostałe aktywa obrotowe</t>
  </si>
  <si>
    <t>Aktywa trwałe przeznaczone do sprzedaży</t>
  </si>
  <si>
    <t>Aktywa razem</t>
  </si>
  <si>
    <t>Kapitał własny akcjonariuszy jednostki dominującej</t>
  </si>
  <si>
    <t>Kapitał (fundusz) podstawowy</t>
  </si>
  <si>
    <t>Udziały (akcje) własne</t>
  </si>
  <si>
    <t>Kapitał (fundusz) zapasowy</t>
  </si>
  <si>
    <t>Udziały niekontrolujące</t>
  </si>
  <si>
    <t>Zobowiązania długoterminowe</t>
  </si>
  <si>
    <t>Z tytułu dostaw i usług</t>
  </si>
  <si>
    <t>Kredyty i pożyczki</t>
  </si>
  <si>
    <t>Z tytułu emisji dłużnych papierów wartościowych</t>
  </si>
  <si>
    <t>Zobowiązania z tytułu leasingu finansowego</t>
  </si>
  <si>
    <t>Inne zobowiązania długoterminowe</t>
  </si>
  <si>
    <t>Zobowiązania krótkoterminowe</t>
  </si>
  <si>
    <t>Inne zobowiązania krótkoterminowe</t>
  </si>
  <si>
    <t>Rozliczenia międzyokresowe</t>
  </si>
  <si>
    <t>Pasywa razem</t>
  </si>
  <si>
    <t>Źródło danych</t>
  </si>
  <si>
    <t>www.biznesradar.pl</t>
  </si>
  <si>
    <t>Cena w złotych</t>
  </si>
  <si>
    <t>Kapitalizacja w milionach zł</t>
  </si>
  <si>
    <t>Kapitalizajca w zł</t>
  </si>
  <si>
    <t>Liczba akcji</t>
  </si>
  <si>
    <t>Źródło danych: www.stooq.pl</t>
  </si>
  <si>
    <t>P/BV obecnie wyceniany</t>
  </si>
  <si>
    <t>Wzrost P/BV</t>
  </si>
  <si>
    <t>Spadek P/BV</t>
  </si>
  <si>
    <t>P/BV wzrost ceny rynkowej za 1 akcję</t>
  </si>
  <si>
    <t>P/BV spadek ceny rynkowej za 1 akcję</t>
  </si>
  <si>
    <t>P/BV spadek kapitału własnego</t>
  </si>
  <si>
    <t>P/BV wzrost kapitału własnego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</si>
</sst>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165" fontId="0" fillId="0" borderId="0" xfId="1" applyNumberFormat="1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9293</xdr:rowOff>
    </xdr:from>
    <xdr:to>
      <xdr:col>7</xdr:col>
      <xdr:colOff>46463</xdr:colOff>
      <xdr:row>19</xdr:row>
      <xdr:rowOff>110630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9130392-6B0E-4EFE-9FB0-740BAC740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85793"/>
          <a:ext cx="6054183" cy="12443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43133</xdr:rowOff>
    </xdr:from>
    <xdr:to>
      <xdr:col>6</xdr:col>
      <xdr:colOff>184536</xdr:colOff>
      <xdr:row>12</xdr:row>
      <xdr:rowOff>157608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A9B15C99-394F-4B6C-B357-44FAF47AC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6133"/>
          <a:ext cx="5583585" cy="1257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9798-E23E-4035-BCFA-6245836A27A9}">
  <dimension ref="A1:I21"/>
  <sheetViews>
    <sheetView zoomScale="175" zoomScaleNormal="175" workbookViewId="0">
      <selection activeCell="A19" sqref="A19"/>
    </sheetView>
  </sheetViews>
  <sheetFormatPr defaultRowHeight="15" x14ac:dyDescent="0.25"/>
  <cols>
    <col min="1" max="1" width="47.7109375" bestFit="1" customWidth="1"/>
  </cols>
  <sheetData>
    <row r="1" spans="1:9" x14ac:dyDescent="0.25">
      <c r="A1" t="s">
        <v>17</v>
      </c>
      <c r="B1">
        <v>2011</v>
      </c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</row>
    <row r="2" spans="1:9" x14ac:dyDescent="0.25">
      <c r="A2" t="s">
        <v>16</v>
      </c>
      <c r="B2" s="1">
        <v>23908</v>
      </c>
      <c r="C2" s="1">
        <v>32124</v>
      </c>
      <c r="D2" s="1">
        <v>31573</v>
      </c>
      <c r="E2" s="1">
        <v>21632</v>
      </c>
      <c r="F2" s="1">
        <v>24793</v>
      </c>
      <c r="G2" s="1">
        <v>38155</v>
      </c>
      <c r="H2" s="1">
        <v>49201</v>
      </c>
      <c r="I2" s="1"/>
    </row>
    <row r="3" spans="1:9" x14ac:dyDescent="0.25">
      <c r="A3" t="s">
        <v>0</v>
      </c>
      <c r="B3" s="1">
        <v>12675</v>
      </c>
      <c r="C3" s="1">
        <v>19344</v>
      </c>
      <c r="D3" s="1">
        <v>21597</v>
      </c>
      <c r="E3" s="1">
        <v>20002</v>
      </c>
      <c r="F3" s="1">
        <v>17223</v>
      </c>
      <c r="G3" s="1">
        <v>29179</v>
      </c>
      <c r="H3" s="1">
        <v>32086</v>
      </c>
      <c r="I3" s="1"/>
    </row>
    <row r="4" spans="1:9" x14ac:dyDescent="0.25">
      <c r="A4" t="s">
        <v>1</v>
      </c>
      <c r="B4" s="1">
        <v>401</v>
      </c>
      <c r="C4" s="1">
        <v>683</v>
      </c>
      <c r="D4" s="1">
        <v>732</v>
      </c>
      <c r="E4" s="1">
        <v>739</v>
      </c>
      <c r="F4" s="1">
        <v>1997</v>
      </c>
      <c r="G4" s="1">
        <v>2985</v>
      </c>
      <c r="H4" s="1">
        <v>3622</v>
      </c>
      <c r="I4" s="1"/>
    </row>
    <row r="5" spans="1:9" x14ac:dyDescent="0.25">
      <c r="A5" t="s">
        <v>2</v>
      </c>
      <c r="B5" s="1">
        <v>2142</v>
      </c>
      <c r="C5" s="1">
        <v>2381</v>
      </c>
      <c r="D5" s="1">
        <v>2625</v>
      </c>
      <c r="E5" s="1">
        <v>2289</v>
      </c>
      <c r="F5" s="1">
        <v>2325</v>
      </c>
      <c r="G5" s="1">
        <v>4126</v>
      </c>
      <c r="H5" s="1">
        <v>4747</v>
      </c>
      <c r="I5" s="1"/>
    </row>
    <row r="6" spans="1:9" x14ac:dyDescent="0.25">
      <c r="A6" t="s">
        <v>3</v>
      </c>
      <c r="B6" s="1">
        <v>8690</v>
      </c>
      <c r="C6" s="1">
        <v>9716</v>
      </c>
      <c r="D6" s="1">
        <v>6619</v>
      </c>
      <c r="E6" s="1">
        <v>-1398</v>
      </c>
      <c r="F6" s="1">
        <v>3248</v>
      </c>
      <c r="G6" s="1">
        <v>1865</v>
      </c>
      <c r="H6" s="1">
        <v>8746</v>
      </c>
      <c r="I6" s="1"/>
    </row>
    <row r="7" spans="1:9" x14ac:dyDescent="0.25">
      <c r="A7" t="s">
        <v>4</v>
      </c>
      <c r="B7" s="1">
        <v>37</v>
      </c>
      <c r="C7" s="1">
        <v>94</v>
      </c>
      <c r="D7" s="1">
        <v>2033</v>
      </c>
      <c r="E7" s="1">
        <v>547</v>
      </c>
      <c r="F7" s="1">
        <v>98</v>
      </c>
      <c r="G7" s="1">
        <v>64</v>
      </c>
      <c r="H7" s="1">
        <v>179</v>
      </c>
      <c r="I7" s="1"/>
    </row>
    <row r="8" spans="1:9" x14ac:dyDescent="0.25">
      <c r="A8" t="s">
        <v>5</v>
      </c>
      <c r="B8">
        <v>184</v>
      </c>
      <c r="C8">
        <v>36</v>
      </c>
      <c r="D8">
        <v>98</v>
      </c>
      <c r="E8" s="1">
        <v>7345</v>
      </c>
      <c r="F8">
        <v>94</v>
      </c>
      <c r="G8">
        <v>394</v>
      </c>
      <c r="H8">
        <v>200</v>
      </c>
    </row>
    <row r="9" spans="1:9" x14ac:dyDescent="0.25">
      <c r="A9" t="s">
        <v>6</v>
      </c>
      <c r="B9" s="1">
        <v>8543</v>
      </c>
      <c r="C9" s="1">
        <v>9774</v>
      </c>
      <c r="D9" s="1">
        <v>8554</v>
      </c>
      <c r="E9" s="1">
        <v>-8196</v>
      </c>
      <c r="F9" s="1">
        <v>3252</v>
      </c>
      <c r="G9" s="1">
        <v>1535</v>
      </c>
      <c r="H9" s="1">
        <v>8725</v>
      </c>
      <c r="I9" s="1"/>
    </row>
    <row r="10" spans="1:9" x14ac:dyDescent="0.25">
      <c r="A10" t="s">
        <v>7</v>
      </c>
      <c r="B10" s="1">
        <v>1440</v>
      </c>
      <c r="C10" s="1">
        <v>563</v>
      </c>
      <c r="D10" s="1">
        <v>217</v>
      </c>
      <c r="E10" s="1">
        <v>368</v>
      </c>
      <c r="F10" s="1">
        <v>228</v>
      </c>
      <c r="G10" s="1">
        <v>-46</v>
      </c>
      <c r="H10" s="1">
        <v>282</v>
      </c>
      <c r="I10" s="1"/>
    </row>
    <row r="11" spans="1:9" x14ac:dyDescent="0.25">
      <c r="A11" t="s">
        <v>8</v>
      </c>
      <c r="B1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/>
    </row>
    <row r="12" spans="1:9" x14ac:dyDescent="0.25">
      <c r="A12" t="s">
        <v>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x14ac:dyDescent="0.25">
      <c r="A13" t="s">
        <v>10</v>
      </c>
      <c r="B13" s="1">
        <v>9983</v>
      </c>
      <c r="C13" s="1">
        <v>10337</v>
      </c>
      <c r="D13" s="1">
        <v>8771</v>
      </c>
      <c r="E13" s="1">
        <v>-7828</v>
      </c>
      <c r="F13" s="1">
        <v>3480</v>
      </c>
      <c r="G13" s="1">
        <v>1489</v>
      </c>
      <c r="H13" s="1">
        <v>9007</v>
      </c>
      <c r="I13" s="1"/>
    </row>
    <row r="14" spans="1:9" x14ac:dyDescent="0.25">
      <c r="A14" t="s">
        <v>11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/>
    </row>
    <row r="15" spans="1:9" x14ac:dyDescent="0.25">
      <c r="A15" t="s">
        <v>12</v>
      </c>
      <c r="B15" s="1">
        <v>9983</v>
      </c>
      <c r="C15" s="1">
        <v>10337</v>
      </c>
      <c r="D15" s="1">
        <v>8771</v>
      </c>
      <c r="E15" s="1">
        <v>-7828</v>
      </c>
      <c r="F15" s="1">
        <v>3480</v>
      </c>
      <c r="G15" s="1">
        <v>1489</v>
      </c>
      <c r="H15" s="1">
        <v>9007</v>
      </c>
      <c r="I15" s="1"/>
    </row>
    <row r="16" spans="1:9" x14ac:dyDescent="0.25">
      <c r="A16" t="s">
        <v>13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/>
    </row>
    <row r="17" spans="1:9" x14ac:dyDescent="0.25">
      <c r="A17" t="s">
        <v>14</v>
      </c>
      <c r="B17" s="1">
        <v>8033</v>
      </c>
      <c r="C17" s="1">
        <v>8349</v>
      </c>
      <c r="D17" s="1">
        <v>7077</v>
      </c>
      <c r="E17" s="1">
        <v>-6397</v>
      </c>
      <c r="F17" s="1">
        <v>2826</v>
      </c>
      <c r="G17" s="1">
        <v>1169</v>
      </c>
      <c r="H17" s="1">
        <v>7758</v>
      </c>
      <c r="I17" s="1"/>
    </row>
    <row r="18" spans="1:9" x14ac:dyDescent="0.25">
      <c r="A18" t="s">
        <v>15</v>
      </c>
      <c r="B18" s="1">
        <v>8033</v>
      </c>
      <c r="C18" s="1">
        <v>8349</v>
      </c>
      <c r="D18" s="1">
        <v>7077</v>
      </c>
      <c r="E18" s="1">
        <v>-6397</v>
      </c>
      <c r="F18" s="1">
        <v>2785</v>
      </c>
      <c r="G18" s="1">
        <v>1346</v>
      </c>
      <c r="H18" s="1">
        <v>7431</v>
      </c>
      <c r="I18" s="1"/>
    </row>
    <row r="20" spans="1:9" x14ac:dyDescent="0.25">
      <c r="A20" t="s">
        <v>47</v>
      </c>
    </row>
    <row r="21" spans="1:9" x14ac:dyDescent="0.25">
      <c r="A21" t="s">
        <v>48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873B8-1C88-4F81-BB87-9CD9CDF73A7C}">
  <sheetPr codeName="Arkusz1"/>
  <dimension ref="A1:J34"/>
  <sheetViews>
    <sheetView zoomScale="145" zoomScaleNormal="145" workbookViewId="0">
      <selection activeCell="A36" sqref="A36"/>
    </sheetView>
  </sheetViews>
  <sheetFormatPr defaultRowHeight="15" x14ac:dyDescent="0.25"/>
  <cols>
    <col min="1" max="1" width="47.42578125" bestFit="1" customWidth="1"/>
    <col min="2" max="8" width="9.5703125" bestFit="1" customWidth="1"/>
    <col min="9" max="9" width="13.5703125" bestFit="1" customWidth="1"/>
  </cols>
  <sheetData>
    <row r="1" spans="1:10" x14ac:dyDescent="0.25">
      <c r="A1" t="s">
        <v>17</v>
      </c>
      <c r="B1">
        <v>2011</v>
      </c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  <c r="I1" t="s">
        <v>47</v>
      </c>
      <c r="J1" t="s">
        <v>48</v>
      </c>
    </row>
    <row r="2" spans="1:10" x14ac:dyDescent="0.25">
      <c r="A2" s="2" t="s">
        <v>18</v>
      </c>
      <c r="B2" s="3">
        <v>19719</v>
      </c>
      <c r="C2" s="3">
        <v>22640</v>
      </c>
      <c r="D2" s="3">
        <v>24443</v>
      </c>
      <c r="E2" s="3">
        <v>17576</v>
      </c>
      <c r="F2" s="3">
        <v>30696</v>
      </c>
      <c r="G2" s="1">
        <v>27536</v>
      </c>
      <c r="H2" s="1">
        <v>31907</v>
      </c>
      <c r="I2" s="1"/>
    </row>
    <row r="3" spans="1:10" x14ac:dyDescent="0.25">
      <c r="A3" t="s">
        <v>19</v>
      </c>
      <c r="B3" s="1">
        <v>18403</v>
      </c>
      <c r="C3" s="1">
        <v>21081</v>
      </c>
      <c r="D3" s="1">
        <v>23086</v>
      </c>
      <c r="E3" s="1">
        <v>15421</v>
      </c>
      <c r="F3" s="1">
        <v>23379</v>
      </c>
      <c r="G3" s="1">
        <v>21440</v>
      </c>
      <c r="H3" s="1">
        <v>24943</v>
      </c>
      <c r="I3" s="1"/>
    </row>
    <row r="4" spans="1:10" x14ac:dyDescent="0.25">
      <c r="A4" t="s">
        <v>20</v>
      </c>
      <c r="B4" s="1">
        <v>860</v>
      </c>
      <c r="C4" s="1">
        <v>1051</v>
      </c>
      <c r="D4" s="1">
        <v>976</v>
      </c>
      <c r="E4" s="1">
        <v>819</v>
      </c>
      <c r="F4" s="1">
        <v>6329</v>
      </c>
      <c r="G4" s="1">
        <v>5605</v>
      </c>
      <c r="H4" s="1">
        <v>5535</v>
      </c>
      <c r="I4" s="1"/>
    </row>
    <row r="5" spans="1:10" x14ac:dyDescent="0.25">
      <c r="A5" t="s">
        <v>21</v>
      </c>
      <c r="B5">
        <v>406</v>
      </c>
      <c r="C5">
        <v>384</v>
      </c>
      <c r="D5">
        <v>0</v>
      </c>
      <c r="E5">
        <v>286</v>
      </c>
      <c r="F5">
        <v>0</v>
      </c>
      <c r="G5">
        <v>0</v>
      </c>
      <c r="H5">
        <v>501</v>
      </c>
    </row>
    <row r="6" spans="1:10" x14ac:dyDescent="0.25">
      <c r="A6" t="s">
        <v>22</v>
      </c>
      <c r="B6">
        <v>0</v>
      </c>
      <c r="C6">
        <v>0</v>
      </c>
      <c r="D6">
        <v>0</v>
      </c>
      <c r="E6">
        <v>40</v>
      </c>
      <c r="F6">
        <v>47</v>
      </c>
      <c r="G6">
        <v>15</v>
      </c>
      <c r="H6">
        <v>15</v>
      </c>
    </row>
    <row r="7" spans="1:10" x14ac:dyDescent="0.25">
      <c r="A7" t="s">
        <v>23</v>
      </c>
      <c r="B7" s="1">
        <v>50</v>
      </c>
      <c r="C7" s="1">
        <v>124</v>
      </c>
      <c r="D7" s="1">
        <v>381</v>
      </c>
      <c r="E7" s="1">
        <v>1010</v>
      </c>
      <c r="F7">
        <v>941</v>
      </c>
      <c r="G7">
        <v>476</v>
      </c>
      <c r="H7">
        <v>913</v>
      </c>
    </row>
    <row r="8" spans="1:10" x14ac:dyDescent="0.25">
      <c r="A8" s="2" t="s">
        <v>24</v>
      </c>
      <c r="B8" s="3">
        <v>21368</v>
      </c>
      <c r="C8" s="3">
        <v>18137</v>
      </c>
      <c r="D8" s="3">
        <v>16294</v>
      </c>
      <c r="E8" s="3">
        <v>18348</v>
      </c>
      <c r="F8" s="3">
        <v>10714</v>
      </c>
      <c r="G8" s="1">
        <v>14127</v>
      </c>
      <c r="H8" s="1">
        <v>22485</v>
      </c>
      <c r="I8" s="1"/>
    </row>
    <row r="9" spans="1:10" x14ac:dyDescent="0.25">
      <c r="A9" t="s">
        <v>25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>
        <v>0</v>
      </c>
      <c r="H9">
        <v>0</v>
      </c>
    </row>
    <row r="10" spans="1:10" x14ac:dyDescent="0.25">
      <c r="A10" t="s">
        <v>26</v>
      </c>
      <c r="B10" s="1">
        <v>9179</v>
      </c>
      <c r="C10" s="1">
        <v>10829</v>
      </c>
      <c r="D10" s="1">
        <v>12344</v>
      </c>
      <c r="E10" s="1">
        <v>12351</v>
      </c>
      <c r="F10" s="1">
        <v>8140</v>
      </c>
      <c r="G10" s="1">
        <v>12340</v>
      </c>
      <c r="H10" s="1">
        <v>15777</v>
      </c>
      <c r="I10" s="1"/>
    </row>
    <row r="11" spans="1:10" x14ac:dyDescent="0.25">
      <c r="A11" t="s">
        <v>27</v>
      </c>
      <c r="B11" s="1">
        <v>11863</v>
      </c>
      <c r="C11" s="1">
        <v>7011</v>
      </c>
      <c r="D11" s="1">
        <v>3820</v>
      </c>
      <c r="E11" s="1">
        <v>5341</v>
      </c>
      <c r="F11" s="1">
        <v>2007</v>
      </c>
      <c r="G11">
        <v>952</v>
      </c>
      <c r="H11" s="1">
        <v>5902</v>
      </c>
      <c r="I11" s="1"/>
    </row>
    <row r="12" spans="1:10" x14ac:dyDescent="0.25">
      <c r="A12" t="s">
        <v>28</v>
      </c>
      <c r="B12" s="1">
        <v>3351</v>
      </c>
      <c r="C12" s="1">
        <v>1449</v>
      </c>
      <c r="D12" s="1">
        <v>1621</v>
      </c>
      <c r="E12" s="1">
        <v>2548</v>
      </c>
      <c r="F12" s="1">
        <v>1768</v>
      </c>
      <c r="G12">
        <v>920</v>
      </c>
      <c r="H12" s="1">
        <v>4152</v>
      </c>
      <c r="I12" s="1"/>
    </row>
    <row r="13" spans="1:10" x14ac:dyDescent="0.25">
      <c r="A13" t="s">
        <v>29</v>
      </c>
      <c r="B13" s="1">
        <v>326</v>
      </c>
      <c r="C13" s="1">
        <v>297</v>
      </c>
      <c r="D13" s="1">
        <v>130</v>
      </c>
      <c r="E13" s="1">
        <v>656</v>
      </c>
      <c r="F13" s="1">
        <v>567</v>
      </c>
      <c r="G13">
        <v>835</v>
      </c>
      <c r="H13">
        <v>806</v>
      </c>
    </row>
    <row r="14" spans="1:10" x14ac:dyDescent="0.25">
      <c r="A14" t="s">
        <v>30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10" x14ac:dyDescent="0.25">
      <c r="A15" s="2" t="s">
        <v>31</v>
      </c>
      <c r="B15" s="3">
        <v>41087</v>
      </c>
      <c r="C15" s="3">
        <v>40777</v>
      </c>
      <c r="D15" s="3">
        <v>40737</v>
      </c>
      <c r="E15" s="3">
        <v>35924</v>
      </c>
      <c r="F15" s="3">
        <v>41410</v>
      </c>
      <c r="G15" s="1">
        <v>41663</v>
      </c>
      <c r="H15" s="1">
        <v>54392</v>
      </c>
      <c r="I15" s="1"/>
    </row>
    <row r="16" spans="1:10" x14ac:dyDescent="0.25">
      <c r="A16" t="s">
        <v>32</v>
      </c>
      <c r="B16" s="1">
        <v>35974</v>
      </c>
      <c r="C16" s="1">
        <v>36648</v>
      </c>
      <c r="D16" s="1">
        <v>33690</v>
      </c>
      <c r="E16" s="1">
        <v>27293</v>
      </c>
      <c r="F16" s="1">
        <v>28429</v>
      </c>
      <c r="G16" s="1">
        <v>29684</v>
      </c>
      <c r="H16" s="1">
        <v>35724</v>
      </c>
      <c r="I16" s="1"/>
    </row>
    <row r="17" spans="1:9" x14ac:dyDescent="0.25">
      <c r="A17" t="s">
        <v>33</v>
      </c>
      <c r="B17" s="1">
        <v>4063</v>
      </c>
      <c r="C17" s="1">
        <v>4063</v>
      </c>
      <c r="D17" s="1">
        <v>4064</v>
      </c>
      <c r="E17" s="1">
        <v>4064</v>
      </c>
      <c r="F17" s="1">
        <v>4064</v>
      </c>
      <c r="G17" s="1">
        <v>4119</v>
      </c>
      <c r="H17" s="1">
        <v>4119</v>
      </c>
      <c r="I17" s="1"/>
    </row>
    <row r="18" spans="1:9" x14ac:dyDescent="0.25">
      <c r="A18" t="s">
        <v>34</v>
      </c>
      <c r="B18">
        <v>-302</v>
      </c>
      <c r="C18">
        <v>-866</v>
      </c>
      <c r="D18">
        <v>-866</v>
      </c>
      <c r="E18">
        <v>-866</v>
      </c>
      <c r="F18">
        <v>-866</v>
      </c>
      <c r="G18">
        <v>-866</v>
      </c>
      <c r="H18">
        <v>-866</v>
      </c>
    </row>
    <row r="19" spans="1:9" x14ac:dyDescent="0.25">
      <c r="A19" t="s">
        <v>35</v>
      </c>
      <c r="B19" s="1">
        <v>24995</v>
      </c>
      <c r="C19" s="1">
        <v>24999</v>
      </c>
      <c r="D19" s="1">
        <v>26081</v>
      </c>
      <c r="E19" s="1">
        <v>32618</v>
      </c>
      <c r="F19" s="1">
        <v>31057</v>
      </c>
      <c r="G19" s="1">
        <v>28089</v>
      </c>
      <c r="H19" s="1">
        <v>28609</v>
      </c>
      <c r="I19" s="1"/>
    </row>
    <row r="20" spans="1:9" x14ac:dyDescent="0.25">
      <c r="A20" t="s">
        <v>36</v>
      </c>
      <c r="B20">
        <v>0</v>
      </c>
      <c r="C20">
        <v>0</v>
      </c>
      <c r="D20">
        <v>0</v>
      </c>
      <c r="E20">
        <v>0</v>
      </c>
      <c r="F20" s="1">
        <v>-448</v>
      </c>
      <c r="G20">
        <v>520</v>
      </c>
      <c r="H20">
        <v>690</v>
      </c>
      <c r="I20" s="1"/>
    </row>
    <row r="21" spans="1:9" x14ac:dyDescent="0.25">
      <c r="A21" t="s">
        <v>37</v>
      </c>
      <c r="B21" s="1">
        <v>789</v>
      </c>
      <c r="C21" s="1">
        <v>553</v>
      </c>
      <c r="D21" s="1">
        <v>1355</v>
      </c>
      <c r="E21" s="1">
        <v>455</v>
      </c>
      <c r="F21" s="1">
        <v>2428</v>
      </c>
      <c r="G21">
        <v>736</v>
      </c>
      <c r="H21">
        <v>759</v>
      </c>
      <c r="I21" s="1"/>
    </row>
    <row r="22" spans="1:9" x14ac:dyDescent="0.25">
      <c r="A22" t="s">
        <v>38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9" x14ac:dyDescent="0.25">
      <c r="A23" t="s">
        <v>39</v>
      </c>
      <c r="B23" s="1">
        <v>506</v>
      </c>
      <c r="C23" s="1">
        <v>0</v>
      </c>
      <c r="D23" s="1">
        <v>0</v>
      </c>
      <c r="E23" s="1">
        <v>0</v>
      </c>
      <c r="F23">
        <v>0</v>
      </c>
      <c r="G23">
        <v>0</v>
      </c>
      <c r="H23">
        <v>0</v>
      </c>
    </row>
    <row r="24" spans="1:9" x14ac:dyDescent="0.25">
      <c r="A24" t="s">
        <v>40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9" x14ac:dyDescent="0.25">
      <c r="A25" t="s">
        <v>41</v>
      </c>
      <c r="B25">
        <v>0</v>
      </c>
      <c r="C25">
        <v>0</v>
      </c>
      <c r="D25">
        <v>0</v>
      </c>
      <c r="E25">
        <v>0</v>
      </c>
      <c r="F25">
        <v>20</v>
      </c>
      <c r="G25">
        <v>11</v>
      </c>
      <c r="H25">
        <v>0</v>
      </c>
    </row>
    <row r="26" spans="1:9" x14ac:dyDescent="0.25">
      <c r="A26" t="s">
        <v>42</v>
      </c>
      <c r="B26" s="1">
        <v>283</v>
      </c>
      <c r="C26" s="1">
        <v>553</v>
      </c>
      <c r="D26" s="1">
        <v>1355</v>
      </c>
      <c r="E26" s="1">
        <v>455</v>
      </c>
      <c r="F26" s="1">
        <v>2408</v>
      </c>
      <c r="G26">
        <v>725</v>
      </c>
      <c r="H26">
        <v>759</v>
      </c>
      <c r="I26" s="1"/>
    </row>
    <row r="27" spans="1:9" x14ac:dyDescent="0.25">
      <c r="A27" t="s">
        <v>43</v>
      </c>
      <c r="B27" s="1">
        <v>4324</v>
      </c>
      <c r="C27" s="1">
        <v>3576</v>
      </c>
      <c r="D27" s="1">
        <v>5692</v>
      </c>
      <c r="E27" s="1">
        <v>8176</v>
      </c>
      <c r="F27" s="1">
        <v>11001</v>
      </c>
      <c r="G27" s="1">
        <v>10723</v>
      </c>
      <c r="H27" s="1">
        <v>17219</v>
      </c>
      <c r="I27" s="1"/>
    </row>
    <row r="28" spans="1:9" x14ac:dyDescent="0.25">
      <c r="A28" t="s">
        <v>38</v>
      </c>
      <c r="B28" s="1">
        <v>1288</v>
      </c>
      <c r="C28" s="1">
        <v>1660</v>
      </c>
      <c r="D28" s="1">
        <v>4645</v>
      </c>
      <c r="E28" s="1">
        <v>7326</v>
      </c>
      <c r="F28" s="1">
        <v>7330</v>
      </c>
      <c r="G28" s="1">
        <v>8417</v>
      </c>
      <c r="H28" s="1">
        <v>8499</v>
      </c>
      <c r="I28" s="1"/>
    </row>
    <row r="29" spans="1:9" x14ac:dyDescent="0.25">
      <c r="A29" t="s">
        <v>39</v>
      </c>
      <c r="B29" s="1">
        <v>1015</v>
      </c>
      <c r="C29" s="1">
        <v>0</v>
      </c>
      <c r="D29" s="1">
        <v>0</v>
      </c>
      <c r="E29" s="1">
        <v>0</v>
      </c>
      <c r="F29" s="1">
        <v>525</v>
      </c>
      <c r="G29">
        <v>99</v>
      </c>
      <c r="H29">
        <v>0</v>
      </c>
    </row>
    <row r="30" spans="1:9" x14ac:dyDescent="0.25">
      <c r="A30" t="s">
        <v>40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9" x14ac:dyDescent="0.25">
      <c r="A31" t="s">
        <v>41</v>
      </c>
      <c r="B31">
        <v>0</v>
      </c>
      <c r="C31">
        <v>0</v>
      </c>
      <c r="D31">
        <v>0</v>
      </c>
      <c r="E31">
        <v>0</v>
      </c>
      <c r="F31">
        <v>54</v>
      </c>
      <c r="G31">
        <v>11</v>
      </c>
      <c r="H31">
        <v>98</v>
      </c>
    </row>
    <row r="32" spans="1:9" x14ac:dyDescent="0.25">
      <c r="A32" t="s">
        <v>44</v>
      </c>
      <c r="B32" s="1">
        <v>2021</v>
      </c>
      <c r="C32" s="1">
        <v>1916</v>
      </c>
      <c r="D32" s="1">
        <v>1047</v>
      </c>
      <c r="E32" s="1">
        <v>850</v>
      </c>
      <c r="F32" s="1">
        <v>3092</v>
      </c>
      <c r="G32" s="1">
        <v>2196</v>
      </c>
      <c r="H32" s="1">
        <v>8622</v>
      </c>
      <c r="I32" s="1"/>
    </row>
    <row r="33" spans="1:9" x14ac:dyDescent="0.25">
      <c r="A33" t="s">
        <v>45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9" x14ac:dyDescent="0.25">
      <c r="A34" t="s">
        <v>46</v>
      </c>
      <c r="B34" s="1">
        <v>41087</v>
      </c>
      <c r="C34" s="1">
        <v>40777</v>
      </c>
      <c r="D34" s="1">
        <v>40737</v>
      </c>
      <c r="E34" s="1">
        <v>35924</v>
      </c>
      <c r="F34" s="1">
        <v>41410</v>
      </c>
      <c r="G34" s="1">
        <v>41663</v>
      </c>
      <c r="H34" s="1">
        <v>54392</v>
      </c>
      <c r="I3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920B7-CECB-46B7-917C-5025DBC9B177}">
  <dimension ref="A1:I7"/>
  <sheetViews>
    <sheetView tabSelected="1" zoomScale="205" zoomScaleNormal="205" workbookViewId="0">
      <selection activeCell="B6" sqref="B6"/>
    </sheetView>
  </sheetViews>
  <sheetFormatPr defaultRowHeight="15" x14ac:dyDescent="0.25"/>
  <cols>
    <col min="1" max="1" width="33.28515625" bestFit="1" customWidth="1"/>
    <col min="2" max="2" width="11.140625" bestFit="1" customWidth="1"/>
    <col min="9" max="9" width="12.28515625" bestFit="1" customWidth="1"/>
  </cols>
  <sheetData>
    <row r="1" spans="1:9" x14ac:dyDescent="0.25">
      <c r="A1" t="s">
        <v>17</v>
      </c>
      <c r="B1">
        <v>2011</v>
      </c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</row>
    <row r="2" spans="1:9" x14ac:dyDescent="0.25">
      <c r="A2" t="s">
        <v>54</v>
      </c>
      <c r="B2" s="6">
        <f>'Kap + Cena'!B3/(bilans!B16*1000/'Kap + Cena'!B8)</f>
        <v>1.4206093289598045</v>
      </c>
      <c r="C2" s="6">
        <f>'Kap + Cena'!C3/(bilans!C16*1000/'Kap + Cena'!C8)</f>
        <v>1.8720803318052828</v>
      </c>
      <c r="D2" s="6">
        <f>'Kap + Cena'!D3/(bilans!D16*1000/'Kap + Cena'!D8)</f>
        <v>2.1005639655684178</v>
      </c>
      <c r="E2" s="6">
        <f>'Kap + Cena'!E3/(bilans!E16*1000/'Kap + Cena'!E8)</f>
        <v>0.822298757923277</v>
      </c>
      <c r="F2" s="6">
        <f>'Kap + Cena'!F3/(bilans!F16*1000/'Kap + Cena'!F8)</f>
        <v>0.73481304301945194</v>
      </c>
      <c r="G2" s="6">
        <f>'Kap + Cena'!G3/(bilans!G16*1000/'Kap + Cena'!G8)</f>
        <v>0.67440371917531328</v>
      </c>
      <c r="H2" s="6">
        <f>'Kap + Cena'!H3/(bilans!H16*1000/'Kap + Cena'!H8)</f>
        <v>1.0575803381480235</v>
      </c>
    </row>
    <row r="3" spans="1:9" x14ac:dyDescent="0.25">
      <c r="A3" t="s">
        <v>59</v>
      </c>
      <c r="B3" s="5">
        <f>'Kap + Cena'!B3/(bilans!B16*1000*0.9/'Kap + Cena'!B8)</f>
        <v>1.5784548099553382</v>
      </c>
      <c r="C3" s="5">
        <f>'Kap + Cena'!C3/(bilans!C16*1000*0.9/'Kap + Cena'!C8)</f>
        <v>2.0800892575614252</v>
      </c>
      <c r="D3" s="5">
        <f>'Kap + Cena'!D3/(bilans!D16*1000*0.9/'Kap + Cena'!D8)</f>
        <v>2.3339599617426869</v>
      </c>
      <c r="E3" s="5">
        <f>'Kap + Cena'!E3/(bilans!E16*1000*0.9/'Kap + Cena'!E8)</f>
        <v>0.91366528658141888</v>
      </c>
      <c r="F3" s="5">
        <f>'Kap + Cena'!F3/(bilans!F16*1000*0.9/'Kap + Cena'!F8)</f>
        <v>0.81645893668827996</v>
      </c>
      <c r="G3" s="5">
        <f>'Kap + Cena'!G3/(bilans!G16*1000*0.9/'Kap + Cena'!G8)</f>
        <v>0.7493374657503481</v>
      </c>
      <c r="H3" s="5">
        <f>'Kap + Cena'!H3/(bilans!H16*1000*0.9/'Kap + Cena'!H8)</f>
        <v>1.1750892646089153</v>
      </c>
      <c r="I3" t="s">
        <v>55</v>
      </c>
    </row>
    <row r="4" spans="1:9" x14ac:dyDescent="0.25">
      <c r="A4" t="s">
        <v>60</v>
      </c>
      <c r="B4" s="5">
        <f>'Kap + Cena'!B3/(bilans!B16*1000*1.1/'Kap + Cena'!B8)</f>
        <v>1.291463026327095</v>
      </c>
      <c r="C4" s="5">
        <f>'Kap + Cena'!C3/(bilans!C16*1000*1.1/'Kap + Cena'!C8)</f>
        <v>1.7018912107320752</v>
      </c>
      <c r="D4" s="5">
        <f>'Kap + Cena'!D3/(bilans!D16*1000*1.1/'Kap + Cena'!D8)</f>
        <v>1.9096036050621983</v>
      </c>
      <c r="E4" s="5">
        <f>'Kap + Cena'!E3/(bilans!E16*1000*1.1/'Kap + Cena'!E8)</f>
        <v>0.7475443253847972</v>
      </c>
      <c r="F4" s="5">
        <f>'Kap + Cena'!F3/(bilans!F16*1000*1.1/'Kap + Cena'!F8)</f>
        <v>0.66801185729041079</v>
      </c>
      <c r="G4" s="5">
        <f>'Kap + Cena'!G3/(bilans!G16*1000*1.1/'Kap + Cena'!G8)</f>
        <v>0.61309429015937567</v>
      </c>
      <c r="H4" s="5">
        <f>'Kap + Cena'!H3/(bilans!H16*1000*1.1/'Kap + Cena'!H8)</f>
        <v>0.96143667104365782</v>
      </c>
      <c r="I4" t="s">
        <v>56</v>
      </c>
    </row>
    <row r="5" spans="1:9" x14ac:dyDescent="0.25">
      <c r="A5" t="s">
        <v>57</v>
      </c>
      <c r="B5" s="5">
        <f>'Kap + Cena'!B3*1.1/(bilans!B16*1000/'Kap + Cena'!B8)</f>
        <v>1.5626702618557851</v>
      </c>
      <c r="C5" s="5">
        <f>'Kap + Cena'!C3*1.1/(bilans!C16*1000/'Kap + Cena'!C8)</f>
        <v>2.0592883649858114</v>
      </c>
      <c r="D5" s="5">
        <f>'Kap + Cena'!D3*1.1/(bilans!D16*1000/'Kap + Cena'!D8)</f>
        <v>2.3106203621252597</v>
      </c>
      <c r="E5" s="5">
        <f>'Kap + Cena'!E3*1.1/(bilans!E16*1000/'Kap + Cena'!E8)</f>
        <v>0.90452863371560477</v>
      </c>
      <c r="F5" s="5">
        <f>'Kap + Cena'!F3*1.1/(bilans!F16*1000/'Kap + Cena'!F8)</f>
        <v>0.80829434732139727</v>
      </c>
      <c r="G5" s="5">
        <f>'Kap + Cena'!G3*1.1/(bilans!G16*1000/'Kap + Cena'!G8)</f>
        <v>0.74184409109284477</v>
      </c>
      <c r="H5" s="5">
        <f>'Kap + Cena'!H3*1.1/(bilans!H16*1000/'Kap + Cena'!H8)</f>
        <v>1.1633383719628261</v>
      </c>
      <c r="I5" t="s">
        <v>55</v>
      </c>
    </row>
    <row r="6" spans="1:9" x14ac:dyDescent="0.25">
      <c r="A6" t="s">
        <v>58</v>
      </c>
      <c r="B6" s="5">
        <f>'Kap + Cena'!B3*0.9/(bilans!B16*1000/'Kap + Cena'!B8)</f>
        <v>1.2785483960638242</v>
      </c>
      <c r="C6" s="5">
        <f>'Kap + Cena'!C3*0.9/(bilans!C16*1000/'Kap + Cena'!C8)</f>
        <v>1.6848722986247546</v>
      </c>
      <c r="D6" s="5">
        <f>'Kap + Cena'!D3*0.9/(bilans!D16*1000/'Kap + Cena'!D8)</f>
        <v>1.890507569011576</v>
      </c>
      <c r="E6" s="5">
        <f>'Kap + Cena'!E3*0.9/(bilans!E16*1000/'Kap + Cena'!E8)</f>
        <v>0.74006888213094935</v>
      </c>
      <c r="F6" s="5">
        <f>'Kap + Cena'!F3*0.9/(bilans!F16*1000/'Kap + Cena'!F8)</f>
        <v>0.66133173871750683</v>
      </c>
      <c r="G6" s="5">
        <f>'Kap + Cena'!G3*0.9/(bilans!G16*1000/'Kap + Cena'!G8)</f>
        <v>0.606963347257782</v>
      </c>
      <c r="H6" s="5">
        <f>'Kap + Cena'!H3*0.9/(bilans!H16*1000/'Kap + Cena'!H8)</f>
        <v>0.95182230433322135</v>
      </c>
      <c r="I6" t="s">
        <v>56</v>
      </c>
    </row>
    <row r="7" spans="1:9" x14ac:dyDescent="0.25">
      <c r="B7" s="5"/>
      <c r="C7" s="5"/>
      <c r="D7" s="5"/>
      <c r="E7" s="5"/>
      <c r="F7" s="5"/>
      <c r="G7" s="5"/>
      <c r="H7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C77A9-FACE-490A-B521-04A83833544E}">
  <dimension ref="A1:I8"/>
  <sheetViews>
    <sheetView zoomScale="145" zoomScaleNormal="145" workbookViewId="0">
      <selection activeCell="B8" sqref="B8"/>
    </sheetView>
  </sheetViews>
  <sheetFormatPr defaultRowHeight="15" x14ac:dyDescent="0.25"/>
  <cols>
    <col min="1" max="1" width="25.5703125" bestFit="1" customWidth="1"/>
    <col min="2" max="9" width="15.140625" bestFit="1" customWidth="1"/>
  </cols>
  <sheetData>
    <row r="1" spans="1:9" x14ac:dyDescent="0.25">
      <c r="A1" t="s">
        <v>17</v>
      </c>
      <c r="B1">
        <v>2011</v>
      </c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</row>
    <row r="2" spans="1:9" x14ac:dyDescent="0.25">
      <c r="A2" t="s">
        <v>50</v>
      </c>
      <c r="B2">
        <v>51.104999999999997</v>
      </c>
      <c r="C2">
        <v>68.608000000000004</v>
      </c>
      <c r="D2">
        <v>70.768000000000001</v>
      </c>
      <c r="E2">
        <v>22.443000000000001</v>
      </c>
      <c r="F2">
        <v>20.89</v>
      </c>
      <c r="G2">
        <v>20.018999999999998</v>
      </c>
      <c r="H2">
        <v>37.780999999999999</v>
      </c>
    </row>
    <row r="3" spans="1:9" x14ac:dyDescent="0.25">
      <c r="A3" t="s">
        <v>49</v>
      </c>
      <c r="B3" s="4">
        <v>12.58</v>
      </c>
      <c r="C3" s="4">
        <v>16.885000000000002</v>
      </c>
      <c r="D3" s="4">
        <v>17.416</v>
      </c>
      <c r="E3" s="4">
        <v>5.5243000000000002</v>
      </c>
      <c r="F3" s="4">
        <v>5.1403999999999996</v>
      </c>
      <c r="G3" s="4">
        <v>4.8594999999999997</v>
      </c>
      <c r="H3" s="4">
        <v>9.1723999999999997</v>
      </c>
      <c r="I3" s="4"/>
    </row>
    <row r="4" spans="1:9" x14ac:dyDescent="0.25">
      <c r="B4" t="s">
        <v>53</v>
      </c>
    </row>
    <row r="7" spans="1:9" x14ac:dyDescent="0.25">
      <c r="A7" t="s">
        <v>51</v>
      </c>
      <c r="B7" s="4">
        <f>B2*1000000</f>
        <v>51105000</v>
      </c>
      <c r="C7" s="4">
        <f t="shared" ref="C7:H7" si="0">C2*1000000</f>
        <v>68608000</v>
      </c>
      <c r="D7" s="4">
        <f t="shared" si="0"/>
        <v>70768000</v>
      </c>
      <c r="E7" s="4">
        <f t="shared" si="0"/>
        <v>22443000</v>
      </c>
      <c r="F7" s="4">
        <f t="shared" si="0"/>
        <v>20890000</v>
      </c>
      <c r="G7" s="4">
        <f t="shared" si="0"/>
        <v>20019000</v>
      </c>
      <c r="H7" s="4">
        <f t="shared" si="0"/>
        <v>37781000</v>
      </c>
      <c r="I7" s="4"/>
    </row>
    <row r="8" spans="1:9" x14ac:dyDescent="0.25">
      <c r="A8" t="s">
        <v>52</v>
      </c>
      <c r="B8" s="4">
        <f>B7/B3</f>
        <v>4062400.6359300478</v>
      </c>
      <c r="C8" s="4">
        <f t="shared" ref="C8:H8" si="1">C7/C3</f>
        <v>4063251.4065738819</v>
      </c>
      <c r="D8" s="4">
        <f t="shared" si="1"/>
        <v>4063389.9862195682</v>
      </c>
      <c r="E8" s="4">
        <f t="shared" si="1"/>
        <v>4062596.1660300852</v>
      </c>
      <c r="F8" s="4">
        <f t="shared" si="1"/>
        <v>4063886.0789043657</v>
      </c>
      <c r="G8" s="4">
        <f t="shared" si="1"/>
        <v>4119559.6254758723</v>
      </c>
      <c r="H8" s="4">
        <f t="shared" si="1"/>
        <v>4118987.3969735294</v>
      </c>
      <c r="I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Rzis</vt:lpstr>
      <vt:lpstr>bilans</vt:lpstr>
      <vt:lpstr>P-BV</vt:lpstr>
      <vt:lpstr>Kap + 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warsztat analityka</dc:creator>
  <cp:lastModifiedBy>warsztat analityka</cp:lastModifiedBy>
  <dcterms:created xsi:type="dcterms:W3CDTF">2019-02-22T10:07:07Z</dcterms:created>
  <dcterms:modified xsi:type="dcterms:W3CDTF">2019-05-29T08:26:46Z</dcterms:modified>
</cp:coreProperties>
</file>